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67BD8107-3166-4390-94E2-B9D1D117DA1F}"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F9" i="10" s="1"/>
  <c r="M3" i="10" s="1"/>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0" i="12" l="1"/>
  <c r="K21" i="12"/>
  <c r="K16" i="12"/>
  <c r="T16" i="12" s="1"/>
  <c r="K22" i="12"/>
  <c r="K24" i="12"/>
  <c r="S24" i="12" s="1"/>
  <c r="K18" i="12"/>
  <c r="F4" i="10"/>
  <c r="F6" i="10" s="1"/>
  <c r="K25" i="12" l="1"/>
  <c r="S16" i="12"/>
  <c r="T24"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<sst xmlns="http://schemas.openxmlformats.org/spreadsheetml/2006/main" count="153" uniqueCount="139">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</sst>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179.44000000000005</c:v>
                </c:pt>
                <c:pt idx="4">
                  <c:v>178.44000000000005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T22" sqref="T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6" t="s">
        <v>2</v>
      </c>
      <c r="L2" s="137"/>
      <c r="M2" s="137"/>
      <c r="N2" s="137"/>
      <c r="O2" s="137"/>
      <c r="P2" s="137"/>
      <c r="Q2" s="137"/>
      <c r="R2" s="137"/>
      <c r="S2" s="137"/>
      <c r="T2" s="137"/>
      <c r="U2" s="137"/>
      <c r="V2" s="137"/>
      <c r="W2" s="137"/>
      <c r="X2" s="137"/>
      <c r="Y2" s="137"/>
      <c r="Z2" s="137"/>
      <c r="AA2" s="137"/>
      <c r="AB2" s="137"/>
      <c r="AC2" s="137"/>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6" t="s">
        <v>3</v>
      </c>
      <c r="L3" s="137"/>
      <c r="M3" s="137"/>
      <c r="N3" s="137"/>
      <c r="O3" s="137"/>
      <c r="P3" s="137"/>
      <c r="Q3" s="137"/>
      <c r="R3" s="137"/>
      <c r="S3" s="137"/>
      <c r="T3" s="137"/>
      <c r="U3" s="137"/>
      <c r="V3" s="137"/>
      <c r="W3" s="137"/>
      <c r="X3" s="137"/>
      <c r="Y3" s="137"/>
      <c r="Z3" s="137"/>
      <c r="AA3" s="137"/>
      <c r="AB3" s="137"/>
      <c r="AC3" s="137"/>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8" t="s">
        <v>5</v>
      </c>
      <c r="AF5" s="139"/>
      <c r="AG5" s="139"/>
      <c r="AH5" s="139"/>
      <c r="AI5" s="139"/>
      <c r="AJ5" s="139"/>
      <c r="AK5" s="139"/>
      <c r="AL5" s="139"/>
      <c r="AM5" s="139"/>
      <c r="AN5" s="139"/>
      <c r="AO5" s="4"/>
      <c r="AP5" s="4"/>
      <c r="AQ5" s="4"/>
      <c r="AR5" s="4"/>
      <c r="AS5" s="4"/>
      <c r="AT5" s="4"/>
      <c r="AU5" s="4"/>
      <c r="AV5" s="4"/>
      <c r="AW5" s="3"/>
      <c r="AX5" s="3"/>
    </row>
    <row r="6" spans="1:50" ht="25.5" customHeight="1" x14ac:dyDescent="0.3">
      <c r="A6" s="3"/>
      <c r="B6" s="3"/>
      <c r="C6" s="12" t="s">
        <v>6</v>
      </c>
      <c r="D6" s="12"/>
      <c r="E6" s="12"/>
      <c r="F6" s="12"/>
      <c r="G6" s="12"/>
      <c r="H6" s="12"/>
      <c r="I6" s="12"/>
      <c r="J6" s="12"/>
      <c r="K6" s="140" t="s">
        <v>7</v>
      </c>
      <c r="L6" s="140"/>
      <c r="M6" s="140"/>
      <c r="N6" s="140"/>
      <c r="O6" s="140"/>
      <c r="P6" s="140"/>
      <c r="Q6" s="140"/>
      <c r="R6" s="140"/>
      <c r="S6" s="140"/>
      <c r="T6" s="140"/>
      <c r="U6" s="140"/>
      <c r="V6" s="140"/>
      <c r="W6" s="140"/>
      <c r="X6" s="140"/>
      <c r="Y6" s="140"/>
      <c r="Z6" s="140"/>
      <c r="AA6" s="140"/>
      <c r="AB6" s="140"/>
      <c r="AC6" s="140"/>
      <c r="AD6" s="4"/>
      <c r="AE6" s="141" t="s">
        <v>8</v>
      </c>
      <c r="AF6" s="142"/>
      <c r="AG6" s="142"/>
      <c r="AH6" s="142"/>
      <c r="AI6" s="142"/>
      <c r="AJ6" s="142"/>
      <c r="AK6" s="142"/>
      <c r="AL6" s="142"/>
      <c r="AM6" s="142"/>
      <c r="AN6" s="142"/>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9" t="s">
        <v>9</v>
      </c>
      <c r="AF7" s="130"/>
      <c r="AG7" s="130"/>
      <c r="AH7" s="130"/>
      <c r="AI7" s="130"/>
      <c r="AJ7" s="130"/>
      <c r="AK7" s="130"/>
      <c r="AL7" s="130"/>
      <c r="AM7" s="130"/>
      <c r="AN7" s="130"/>
      <c r="AO7" s="4"/>
      <c r="AP7" s="4"/>
      <c r="AQ7" s="4"/>
      <c r="AR7" s="4"/>
      <c r="AS7" s="4"/>
      <c r="AT7" s="4"/>
      <c r="AU7" s="4"/>
      <c r="AV7" s="4"/>
      <c r="AW7" s="3"/>
      <c r="AX7" s="3"/>
    </row>
    <row r="8" spans="1:50" ht="25.5" customHeight="1" x14ac:dyDescent="0.3">
      <c r="A8" s="3"/>
      <c r="B8" s="3"/>
      <c r="C8" s="13" t="s">
        <v>10</v>
      </c>
      <c r="D8" s="13"/>
      <c r="E8" s="13"/>
      <c r="F8" s="13"/>
      <c r="G8" s="13"/>
      <c r="H8" s="13"/>
      <c r="I8" s="3"/>
      <c r="J8" s="3"/>
      <c r="K8" s="117">
        <v>23</v>
      </c>
      <c r="L8" s="32" t="s">
        <v>11</v>
      </c>
      <c r="M8" s="14"/>
      <c r="N8" s="14"/>
      <c r="O8" s="14"/>
      <c r="P8" s="14"/>
      <c r="Q8" s="14"/>
      <c r="R8" s="14"/>
      <c r="S8" s="14"/>
      <c r="T8" s="14"/>
      <c r="U8" s="14"/>
      <c r="V8" s="14"/>
      <c r="W8" s="14"/>
      <c r="X8" s="14"/>
      <c r="Y8" s="14"/>
      <c r="Z8" s="14"/>
      <c r="AA8" s="14"/>
      <c r="AB8" s="14"/>
      <c r="AC8" s="14"/>
      <c r="AD8" s="14"/>
      <c r="AE8" s="134" t="s">
        <v>12</v>
      </c>
      <c r="AF8" s="135"/>
      <c r="AG8" s="135"/>
      <c r="AH8" s="135"/>
      <c r="AI8" s="135"/>
      <c r="AJ8" s="135"/>
      <c r="AK8" s="135"/>
      <c r="AL8" s="135"/>
      <c r="AM8" s="135"/>
      <c r="AN8" s="135"/>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3">
        <f>SUM(L16:T24)-K$17</f>
        <v>587.88000000000011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1"/>
      <c r="D13" s="131"/>
      <c r="E13" s="131"/>
      <c r="F13" s="131"/>
      <c r="G13" s="131"/>
      <c r="H13" s="131"/>
      <c r="I13" s="131"/>
      <c r="J13" s="87"/>
      <c r="K13" s="132" t="s">
        <v>20</v>
      </c>
      <c r="L13" s="133"/>
      <c r="M13" s="133"/>
      <c r="N13" s="133"/>
      <c r="O13" s="133"/>
      <c r="P13" s="133"/>
      <c r="Q13" s="133"/>
      <c r="R13" s="133"/>
      <c r="S13" s="133"/>
      <c r="T13" s="133"/>
      <c r="U13" s="133"/>
      <c r="V13" s="13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6" t="s">
        <v>64</v>
      </c>
      <c r="V14" s="127"/>
      <c r="W14" s="12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4" t="s">
        <v>93</v>
      </c>
      <c r="C16" s="83" t="s">
        <v>94</v>
      </c>
      <c r="D16" s="19">
        <v>30</v>
      </c>
      <c r="E16" s="19">
        <v>1</v>
      </c>
      <c r="F16" s="19"/>
      <c r="G16" s="19">
        <v>30</v>
      </c>
      <c r="H16" s="19"/>
      <c r="I16" s="19"/>
      <c r="J16" s="19">
        <v>0</v>
      </c>
      <c r="K16" s="88">
        <f>(($D16/150)*($K$9))-J16</f>
        <v>106.72000000000001</v>
      </c>
      <c r="L16" s="89"/>
      <c r="M16" s="89"/>
      <c r="N16" s="89"/>
      <c r="O16" s="89">
        <v>30</v>
      </c>
      <c r="P16" s="89"/>
      <c r="Q16" s="89"/>
      <c r="R16" s="89"/>
      <c r="S16" s="89">
        <f>(K16-(SUM(L16:R16)))/2</f>
        <v>38.360000000000007</v>
      </c>
      <c r="T16" s="90">
        <f>(K16-(SUM(L16:R16)))/2</f>
        <v>38.360000000000007</v>
      </c>
      <c r="U16" s="119" t="s">
        <v>95</v>
      </c>
      <c r="V16" s="120" t="s">
        <v>96</v>
      </c>
      <c r="W16" s="121"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5"/>
      <c r="C17" s="84" t="s">
        <v>98</v>
      </c>
      <c r="D17" s="19">
        <v>20</v>
      </c>
      <c r="E17" s="19">
        <v>33</v>
      </c>
      <c r="F17" s="19"/>
      <c r="G17" s="19">
        <v>33</v>
      </c>
      <c r="H17" s="19"/>
      <c r="I17" s="19"/>
      <c r="J17" s="19">
        <v>0</v>
      </c>
      <c r="K17" s="88">
        <f>(($D17/150)*($K$9))-J17</f>
        <v>71.146666666666675</v>
      </c>
      <c r="L17" s="89"/>
      <c r="M17" s="89"/>
      <c r="N17" s="89"/>
      <c r="O17" s="89">
        <v>30</v>
      </c>
      <c r="P17" s="89"/>
      <c r="Q17" s="89"/>
      <c r="R17" s="89"/>
      <c r="S17" s="89">
        <f>(K17-(SUM(L17:R17)))/2</f>
        <v>20.573333333333338</v>
      </c>
      <c r="T17" s="90">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5"/>
      <c r="C18" s="85" t="s">
        <v>102</v>
      </c>
      <c r="D18" s="19">
        <v>30</v>
      </c>
      <c r="E18" s="19">
        <v>25</v>
      </c>
      <c r="F18" s="19"/>
      <c r="G18" s="19">
        <v>30</v>
      </c>
      <c r="H18" s="19"/>
      <c r="I18" s="19"/>
      <c r="J18" s="19">
        <v>0</v>
      </c>
      <c r="K18" s="88">
        <f>(($D18/150)*($K$9))-J18</f>
        <v>106.72000000000001</v>
      </c>
      <c r="L18" s="89"/>
      <c r="M18" s="89"/>
      <c r="N18" s="89"/>
      <c r="O18" s="89">
        <v>20</v>
      </c>
      <c r="P18" s="89"/>
      <c r="Q18" s="89"/>
      <c r="R18" s="89"/>
      <c r="S18" s="89">
        <f>(K18-(SUM(L18:R18)))/2</f>
        <v>43.360000000000007</v>
      </c>
      <c r="T18" s="90">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4" t="s">
        <v>106</v>
      </c>
      <c r="C20" s="85" t="s">
        <v>107</v>
      </c>
      <c r="D20" s="19">
        <v>30</v>
      </c>
      <c r="E20" s="19">
        <v>1</v>
      </c>
      <c r="F20" s="19"/>
      <c r="G20" s="19">
        <v>5</v>
      </c>
      <c r="H20" s="19"/>
      <c r="I20" s="19"/>
      <c r="J20" s="19">
        <v>0</v>
      </c>
      <c r="K20" s="88">
        <f>(($D20/150)*($K$9))-J20</f>
        <v>106.72000000000001</v>
      </c>
      <c r="L20" s="89">
        <v>60</v>
      </c>
      <c r="M20" s="89"/>
      <c r="N20" s="89"/>
      <c r="O20" s="89"/>
      <c r="P20" s="89"/>
      <c r="Q20" s="89"/>
      <c r="R20" s="89"/>
      <c r="S20" s="89">
        <f t="shared" ref="S20" si="0">(K20-(SUM(L20:R20)))/2</f>
        <v>23.360000000000007</v>
      </c>
      <c r="T20" s="90">
        <f t="shared" ref="T20" si="1">(K20-(SUM(L20:R20)))/2</f>
        <v>23.360000000000007</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4"/>
      <c r="C21" s="85" t="s">
        <v>112</v>
      </c>
      <c r="D21" s="19">
        <v>30</v>
      </c>
      <c r="E21" s="19">
        <v>1</v>
      </c>
      <c r="F21" s="19"/>
      <c r="G21" s="19">
        <v>7</v>
      </c>
      <c r="H21" s="19"/>
      <c r="I21" s="19"/>
      <c r="J21" s="19">
        <v>48</v>
      </c>
      <c r="K21" s="88">
        <f>(($D21/150)*($K$9))-J21</f>
        <v>58.720000000000013</v>
      </c>
      <c r="L21" s="89">
        <v>48</v>
      </c>
      <c r="M21" s="89"/>
      <c r="N21" s="89"/>
      <c r="O21" s="89"/>
      <c r="P21" s="89"/>
      <c r="Q21" s="89"/>
      <c r="R21" s="89"/>
      <c r="S21" s="89">
        <v>30</v>
      </c>
      <c r="T21" s="90">
        <v>29</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345" x14ac:dyDescent="0.25">
      <c r="A22" s="3"/>
      <c r="B22" s="124"/>
      <c r="C22" s="85" t="s">
        <v>115</v>
      </c>
      <c r="D22" s="19">
        <v>15</v>
      </c>
      <c r="E22" s="19">
        <v>1</v>
      </c>
      <c r="F22" s="19"/>
      <c r="G22" s="19">
        <v>9</v>
      </c>
      <c r="H22" s="19"/>
      <c r="I22" s="19"/>
      <c r="J22" s="19">
        <v>0</v>
      </c>
      <c r="K22" s="88">
        <f>(($D22/150)*($K$9))-J22</f>
        <v>53.360000000000007</v>
      </c>
      <c r="L22" s="89"/>
      <c r="M22" s="89"/>
      <c r="N22" s="89"/>
      <c r="O22" s="89">
        <v>24</v>
      </c>
      <c r="P22" s="89"/>
      <c r="Q22" s="89"/>
      <c r="R22" s="89"/>
      <c r="S22" s="89">
        <v>15</v>
      </c>
      <c r="T22" s="90">
        <v>15</v>
      </c>
      <c r="U22" s="122" t="s">
        <v>116</v>
      </c>
      <c r="V22" s="122" t="s">
        <v>117</v>
      </c>
      <c r="W22" s="122" t="s">
        <v>118</v>
      </c>
      <c r="X22" s="71"/>
      <c r="Y22" s="78"/>
      <c r="Z22" s="78"/>
      <c r="AA22" s="79"/>
      <c r="AB22" s="80"/>
      <c r="AC22" s="78"/>
      <c r="AD22" s="77"/>
      <c r="AE22" s="78"/>
      <c r="AF22" s="78"/>
      <c r="AG22" s="71"/>
      <c r="AH22" s="78"/>
      <c r="AI22" s="78"/>
      <c r="AJ22" s="78"/>
      <c r="AK22" s="71"/>
      <c r="AL22" s="75"/>
      <c r="AM22" s="71"/>
      <c r="AN22" s="75"/>
      <c r="AO22" s="75"/>
      <c r="AP22" s="78"/>
      <c r="AQ22" s="78"/>
      <c r="AR22" s="75"/>
      <c r="AS22" s="78"/>
      <c r="AT22" s="75"/>
      <c r="AU22" s="78"/>
      <c r="AV22" s="78"/>
      <c r="AW22" s="3"/>
      <c r="AX22" s="3"/>
    </row>
    <row r="23" spans="1:50" ht="20.45" customHeight="1" x14ac:dyDescent="0.25">
      <c r="A23" s="3"/>
      <c r="B23" s="3"/>
      <c r="C23" s="86"/>
      <c r="D23" s="20"/>
      <c r="E23" s="20"/>
      <c r="F23" s="20"/>
      <c r="G23" s="20"/>
      <c r="H23" s="20"/>
      <c r="I23" s="20"/>
      <c r="J23" s="20"/>
      <c r="K23" s="91"/>
      <c r="L23" s="91"/>
      <c r="M23" s="91"/>
      <c r="N23" s="91"/>
      <c r="O23" s="91"/>
      <c r="P23" s="91"/>
      <c r="Q23" s="91"/>
      <c r="R23" s="91"/>
      <c r="S23" s="91"/>
      <c r="T23" s="92"/>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4"/>
      <c r="C24" s="85" t="s">
        <v>119</v>
      </c>
      <c r="D24" s="19">
        <v>30</v>
      </c>
      <c r="E24" s="19">
        <v>2</v>
      </c>
      <c r="F24" s="19"/>
      <c r="G24" s="19">
        <v>6</v>
      </c>
      <c r="H24" s="19"/>
      <c r="I24" s="19"/>
      <c r="J24" s="19">
        <v>0</v>
      </c>
      <c r="K24" s="88">
        <f>(($D24/150)*($K$9))-J24</f>
        <v>106.72000000000001</v>
      </c>
      <c r="L24" s="89">
        <v>48</v>
      </c>
      <c r="M24" s="89"/>
      <c r="N24" s="89"/>
      <c r="O24" s="89"/>
      <c r="P24" s="89"/>
      <c r="Q24" s="89"/>
      <c r="R24" s="89"/>
      <c r="S24" s="89">
        <f t="shared" ref="S24" si="2">(K24-(SUM(L24:R24)))/2</f>
        <v>29.360000000000007</v>
      </c>
      <c r="T24" s="90">
        <f t="shared" ref="T24" si="3">(K24-(SUM(L24:R24)))/2</f>
        <v>29.360000000000007</v>
      </c>
      <c r="U24" s="39" t="s">
        <v>120</v>
      </c>
      <c r="V24" s="40" t="s">
        <v>121</v>
      </c>
      <c r="W24" s="41" t="s">
        <v>122</v>
      </c>
      <c r="X24" s="71"/>
      <c r="Y24" s="75"/>
      <c r="Z24" s="77"/>
      <c r="AA24" s="81"/>
      <c r="AB24" s="75"/>
      <c r="AC24" s="77"/>
      <c r="AD24" s="75"/>
      <c r="AE24" s="78"/>
      <c r="AF24" s="81"/>
      <c r="AG24" s="75"/>
      <c r="AH24" s="78"/>
      <c r="AI24" s="78"/>
      <c r="AJ24" s="75"/>
      <c r="AK24" s="77"/>
      <c r="AL24" s="78"/>
      <c r="AM24" s="75"/>
      <c r="AN24" s="75"/>
      <c r="AO24" s="75"/>
      <c r="AP24" s="77"/>
      <c r="AQ24" s="81"/>
      <c r="AR24" s="81"/>
      <c r="AS24" s="77"/>
      <c r="AT24" s="81"/>
      <c r="AU24" s="77"/>
      <c r="AV24" s="81"/>
      <c r="AW24" s="3"/>
      <c r="AX24" s="3"/>
    </row>
    <row r="25" spans="1:50" ht="54" customHeight="1" x14ac:dyDescent="0.25">
      <c r="A25" s="3"/>
      <c r="B25" s="3"/>
      <c r="C25" s="17"/>
      <c r="D25" s="18"/>
      <c r="E25" s="18"/>
      <c r="F25" s="18"/>
      <c r="G25" s="18"/>
      <c r="H25" s="18"/>
      <c r="I25" s="18"/>
      <c r="J25" s="48">
        <f>SUM(J16:J24)</f>
        <v>48</v>
      </c>
      <c r="K25" s="93">
        <f t="shared" ref="K25:T25" si="4">(SUM(K16:K24))-K$17</f>
        <v>538.96000000000015</v>
      </c>
      <c r="L25" s="93">
        <f t="shared" si="4"/>
        <v>156</v>
      </c>
      <c r="M25" s="93">
        <f t="shared" si="4"/>
        <v>0</v>
      </c>
      <c r="N25" s="93">
        <f t="shared" si="4"/>
        <v>0</v>
      </c>
      <c r="O25" s="93">
        <f t="shared" si="4"/>
        <v>74</v>
      </c>
      <c r="P25" s="93">
        <f t="shared" si="4"/>
        <v>0</v>
      </c>
      <c r="Q25" s="93">
        <f t="shared" si="4"/>
        <v>0</v>
      </c>
      <c r="R25" s="93">
        <f t="shared" si="4"/>
        <v>0</v>
      </c>
      <c r="S25" s="93">
        <f t="shared" si="4"/>
        <v>179.44000000000005</v>
      </c>
      <c r="T25" s="93">
        <f t="shared" si="4"/>
        <v>178.44000000000005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5"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5" t="s">
        <v>129</v>
      </c>
      <c r="C5" s="5"/>
      <c r="D5" s="5"/>
      <c r="E5" s="3"/>
      <c r="F5" s="63">
        <f>'Training Plan-Template'!J25</f>
        <v>48</v>
      </c>
      <c r="G5" s="3"/>
      <c r="H5" s="3"/>
      <c r="I5" s="3"/>
      <c r="J5" s="3"/>
      <c r="K5" s="52"/>
      <c r="L5" s="53" t="str">
        <f t="shared" si="0"/>
        <v>Time during working day to focus on assessment preparation</v>
      </c>
      <c r="M5" s="53">
        <f t="shared" si="0"/>
        <v>179.44000000000005</v>
      </c>
      <c r="N5" s="53"/>
      <c r="O5" s="53"/>
    </row>
    <row r="6" spans="1:15" ht="15.75" x14ac:dyDescent="0.25">
      <c r="A6" s="3"/>
      <c r="B6" s="115" t="s">
        <v>130</v>
      </c>
      <c r="C6" s="5"/>
      <c r="D6" s="5"/>
      <c r="E6" s="3"/>
      <c r="F6" s="62">
        <f>F4-F5</f>
        <v>485.6</v>
      </c>
      <c r="G6" s="3"/>
      <c r="H6" s="3"/>
      <c r="I6" s="3"/>
      <c r="J6" s="3"/>
      <c r="K6" s="52"/>
      <c r="L6" s="53" t="str">
        <f t="shared" si="0"/>
        <v>Employer-led Training activities (including experiential and project based learning)</v>
      </c>
      <c r="M6" s="53">
        <f t="shared" si="0"/>
        <v>178.44000000000005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156</v>
      </c>
      <c r="G8" s="50"/>
      <c r="H8" s="49" t="s">
        <v>131</v>
      </c>
      <c r="I8" s="51">
        <f>'Training Plan-Template'!R25</f>
        <v>0</v>
      </c>
      <c r="J8" s="3"/>
      <c r="K8" s="52"/>
      <c r="L8" s="53"/>
      <c r="M8" s="53"/>
      <c r="N8" s="53"/>
      <c r="O8" s="53"/>
    </row>
    <row r="9" spans="1:15" ht="21" customHeight="1" x14ac:dyDescent="0.25">
      <c r="A9" s="3"/>
      <c r="B9" s="143" t="s">
        <v>58</v>
      </c>
      <c r="C9" s="144"/>
      <c r="D9" s="144"/>
      <c r="E9" s="144"/>
      <c r="F9" s="51">
        <f>'Training Plan-Template'!O25</f>
        <v>74</v>
      </c>
      <c r="G9" s="50"/>
      <c r="H9" s="49" t="s">
        <v>62</v>
      </c>
      <c r="I9" s="51">
        <f>'Training Plan-Template'!S25</f>
        <v>179.44000000000005</v>
      </c>
      <c r="J9" s="3"/>
      <c r="K9" s="52"/>
      <c r="L9" s="54"/>
      <c r="M9" s="53"/>
      <c r="N9" s="53"/>
      <c r="O9" s="53"/>
    </row>
    <row r="10" spans="1:15" ht="21" customHeight="1" x14ac:dyDescent="0.25">
      <c r="A10" s="3"/>
      <c r="B10" s="143"/>
      <c r="C10" s="144"/>
      <c r="D10" s="144"/>
      <c r="E10" s="144"/>
      <c r="F10" s="3"/>
      <c r="G10" s="50"/>
      <c r="H10" s="49" t="s">
        <v>63</v>
      </c>
      <c r="I10" s="51">
        <f>'Training Plan-Template'!T25</f>
        <v>178.44000000000005</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50" t="str">
        <f>'Training Plan-Template'!D2</f>
        <v>Advanced Clinical Practitioner</v>
      </c>
      <c r="C1" s="150"/>
      <c r="D1" s="150"/>
      <c r="E1" s="150"/>
      <c r="F1" s="150"/>
      <c r="G1" s="150"/>
      <c r="H1" s="150"/>
      <c r="I1" s="94"/>
    </row>
    <row r="2" spans="1:10" ht="21" x14ac:dyDescent="0.25">
      <c r="A2" s="94"/>
      <c r="B2" s="150" t="str">
        <f>'Training Plan-Template'!K6</f>
        <v>MSc Advanced Clinical Practice</v>
      </c>
      <c r="C2" s="150"/>
      <c r="D2" s="150"/>
      <c r="E2" s="150"/>
      <c r="F2" s="150"/>
      <c r="G2" s="150"/>
      <c r="H2" s="150"/>
      <c r="I2" s="94"/>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4"/>
    </row>
    <row r="4" spans="1:10" s="56" customFormat="1" ht="69" customHeight="1" x14ac:dyDescent="0.25">
      <c r="A4" s="118"/>
      <c r="B4" s="148" t="s">
        <v>133</v>
      </c>
      <c r="C4" s="148"/>
      <c r="D4" s="148"/>
      <c r="E4" s="148"/>
      <c r="F4" s="148"/>
      <c r="G4" s="148"/>
      <c r="H4" s="148"/>
      <c r="I4" s="118"/>
      <c r="J4" s="55"/>
    </row>
    <row r="5" spans="1:10" ht="106.5" customHeight="1" x14ac:dyDescent="0.25">
      <c r="A5" s="3"/>
      <c r="B5" s="3"/>
      <c r="C5" s="95" t="s">
        <v>134</v>
      </c>
      <c r="D5" s="96" t="s">
        <v>135</v>
      </c>
      <c r="E5" s="96" t="s">
        <v>47</v>
      </c>
      <c r="F5" s="96" t="s">
        <v>136</v>
      </c>
      <c r="G5" s="96" t="s">
        <v>137</v>
      </c>
      <c r="H5" s="97" t="s">
        <v>138</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99">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x14ac:dyDescent="0.25">
      <c r="A24" s="3"/>
      <c r="B24" s="106" t="e">
        <f>'Training Plan-Template'!#REF!</f>
        <v>#REF!</v>
      </c>
      <c r="C24" s="103" t="e">
        <f>'Training Plan-Template'!#REF!</f>
        <v>#REF!</v>
      </c>
      <c r="D24" s="103" t="e">
        <f>'Training Plan-Template'!#REF!</f>
        <v>#REF!</v>
      </c>
      <c r="E24" s="99" t="e">
        <f>'Training Plan-Template'!#REF!</f>
        <v>#REF!</v>
      </c>
      <c r="F24" s="104" t="e">
        <f>'Training Plan-Template'!#REF!</f>
        <v>#REF!</v>
      </c>
      <c r="G24" s="104" t="e">
        <f>'Training Plan-Template'!#REF!</f>
        <v>#REF!</v>
      </c>
      <c r="H24" s="105" t="e">
        <f>'Training Plan-Template'!#REF!</f>
        <v>#REF!</v>
      </c>
      <c r="I24" s="3"/>
      <c r="J24" s="3"/>
    </row>
    <row r="25" spans="1:10" ht="30" customHeight="1" x14ac:dyDescent="0.25">
      <c r="A25" s="3"/>
      <c r="B25" s="145" t="e">
        <f>'Training Plan-Template'!#REF!</f>
        <v>#REF!</v>
      </c>
      <c r="C25" s="146"/>
      <c r="D25" s="146"/>
      <c r="E25" s="146"/>
      <c r="F25" s="146"/>
      <c r="G25" s="146"/>
      <c r="H25" s="147"/>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e">
        <f>'Training Plan-Template'!#REF!</f>
        <v>#REF!</v>
      </c>
      <c r="C35" s="99" t="e">
        <f>'Training Plan-Template'!#REF!</f>
        <v>#REF!</v>
      </c>
      <c r="D35" s="99" t="e">
        <f>'Training Plan-Template'!#REF!</f>
        <v>#REF!</v>
      </c>
      <c r="E35" s="99" t="e">
        <f>'Training Plan-Template'!#REF!</f>
        <v>#REF!</v>
      </c>
      <c r="F35" s="100" t="e">
        <f>'Training Plan-Template'!#REF!</f>
        <v>#REF!</v>
      </c>
      <c r="G35" s="100" t="e">
        <f>'Training Plan-Template'!#REF!</f>
        <v>#REF!</v>
      </c>
      <c r="H35" s="101" t="e">
        <f>'Training Plan-Template'!#REF!</f>
        <v>#REF!</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ht="60" x14ac:dyDescent="0.25">
      <c r="A42" s="3"/>
      <c r="B42" s="98" t="str">
        <f>'Training Plan-Template'!C24</f>
        <v>HDA Managing the acutely unwell patient (F2F)</v>
      </c>
      <c r="C42" s="99">
        <f>'Training Plan-Template'!E24</f>
        <v>2</v>
      </c>
      <c r="D42" s="99">
        <f>'Training Plan-Template'!G24</f>
        <v>6</v>
      </c>
      <c r="E42" s="99">
        <f>'Training Plan-Template'!D24</f>
        <v>30</v>
      </c>
      <c r="F42" s="100" t="str">
        <f>'Training Plan-Template'!U24</f>
        <v>Exposure to critically unwell patients in order to formulate and develop strategies to enable clinical management</v>
      </c>
      <c r="G42" s="100" t="str">
        <f>'Training Plan-Template'!V24</f>
        <v>Provide knowledge and expertise in managing deteriorating unwell patients benchmarked against current clinical strategies and protocols linked to best evidence and practice</v>
      </c>
      <c r="H42" s="101" t="str">
        <f>'Training Plan-Template'!W24</f>
        <v>Continued support to enable nurturing of developing skills to provide and maintain the practitioner's clinical confidence</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x14ac:dyDescent="0.25">
      <c r="A45" s="3"/>
      <c r="B45" s="98" t="e">
        <f>'Training Plan-Template'!#REF!</f>
        <v>#REF!</v>
      </c>
      <c r="C45" s="99" t="e">
        <f>'Training Plan-Template'!#REF!</f>
        <v>#REF!</v>
      </c>
      <c r="D45" s="99" t="e">
        <f>'Training Plan-Template'!#REF!</f>
        <v>#REF!</v>
      </c>
      <c r="E45" s="99" t="e">
        <f>'Training Plan-Template'!#REF!</f>
        <v>#REF!</v>
      </c>
      <c r="F45" s="100" t="e">
        <f>'Training Plan-Template'!#REF!</f>
        <v>#REF!</v>
      </c>
      <c r="G45" s="100" t="e">
        <f>'Training Plan-Template'!#REF!</f>
        <v>#REF!</v>
      </c>
      <c r="H45" s="101" t="e">
        <f>'Training Plan-Template'!#REF!</f>
        <v>#REF!</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