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293994BD-58AD-4CBA-B233-95DE07635A3D}"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F9" i="10" s="1"/>
  <c r="M3" i="10" s="1"/>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2" i="12" l="1"/>
  <c r="K24" i="12"/>
  <c r="K20" i="12"/>
  <c r="K17" i="12"/>
  <c r="T17" i="12" s="1"/>
  <c r="K21" i="12"/>
  <c r="T21" i="12" s="1"/>
  <c r="K16" i="12"/>
  <c r="K18" i="12"/>
  <c r="F6" i="10"/>
  <c r="S22" i="12" l="1"/>
  <c r="T22" i="12"/>
  <c r="S24" i="12"/>
  <c r="T24" i="12"/>
  <c r="T16" i="12"/>
  <c r="K25" i="12"/>
  <c r="S16"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<sst xmlns="http://schemas.openxmlformats.org/spreadsheetml/2006/main" count="154" uniqueCount="140">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</sst>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7">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281.32</c:v>
                </c:pt>
                <c:pt idx="4">
                  <c:v>281.32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8" t="s">
        <v>2</v>
      </c>
      <c r="L2" s="139"/>
      <c r="M2" s="139"/>
      <c r="N2" s="139"/>
      <c r="O2" s="139"/>
      <c r="P2" s="139"/>
      <c r="Q2" s="139"/>
      <c r="R2" s="139"/>
      <c r="S2" s="139"/>
      <c r="T2" s="139"/>
      <c r="U2" s="139"/>
      <c r="V2" s="139"/>
      <c r="W2" s="139"/>
      <c r="X2" s="139"/>
      <c r="Y2" s="139"/>
      <c r="Z2" s="139"/>
      <c r="AA2" s="139"/>
      <c r="AB2" s="139"/>
      <c r="AC2" s="13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8" t="s">
        <v>3</v>
      </c>
      <c r="L3" s="139"/>
      <c r="M3" s="139"/>
      <c r="N3" s="139"/>
      <c r="O3" s="139"/>
      <c r="P3" s="139"/>
      <c r="Q3" s="139"/>
      <c r="R3" s="139"/>
      <c r="S3" s="139"/>
      <c r="T3" s="139"/>
      <c r="U3" s="139"/>
      <c r="V3" s="139"/>
      <c r="W3" s="139"/>
      <c r="X3" s="139"/>
      <c r="Y3" s="139"/>
      <c r="Z3" s="139"/>
      <c r="AA3" s="139"/>
      <c r="AB3" s="139"/>
      <c r="AC3" s="13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0" t="s">
        <v>5</v>
      </c>
      <c r="AF5" s="141"/>
      <c r="AG5" s="141"/>
      <c r="AH5" s="141"/>
      <c r="AI5" s="141"/>
      <c r="AJ5" s="141"/>
      <c r="AK5" s="141"/>
      <c r="AL5" s="141"/>
      <c r="AM5" s="141"/>
      <c r="AN5" s="141"/>
      <c r="AO5" s="4"/>
      <c r="AP5" s="4"/>
      <c r="AQ5" s="4"/>
      <c r="AR5" s="4"/>
      <c r="AS5" s="4"/>
      <c r="AT5" s="4"/>
      <c r="AU5" s="4"/>
      <c r="AV5" s="4"/>
      <c r="AW5" s="3"/>
      <c r="AX5" s="3"/>
    </row>
    <row r="6" spans="1:50" ht="25.5" customHeight="1" x14ac:dyDescent="0.3">
      <c r="A6" s="3"/>
      <c r="B6" s="3"/>
      <c r="C6" s="12" t="s">
        <v>6</v>
      </c>
      <c r="D6" s="12"/>
      <c r="E6" s="12"/>
      <c r="F6" s="12"/>
      <c r="G6" s="12"/>
      <c r="H6" s="12"/>
      <c r="I6" s="12"/>
      <c r="J6" s="12"/>
      <c r="K6" s="142" t="s">
        <v>7</v>
      </c>
      <c r="L6" s="142"/>
      <c r="M6" s="142"/>
      <c r="N6" s="142"/>
      <c r="O6" s="142"/>
      <c r="P6" s="142"/>
      <c r="Q6" s="142"/>
      <c r="R6" s="142"/>
      <c r="S6" s="142"/>
      <c r="T6" s="142"/>
      <c r="U6" s="142"/>
      <c r="V6" s="142"/>
      <c r="W6" s="142"/>
      <c r="X6" s="142"/>
      <c r="Y6" s="142"/>
      <c r="Z6" s="142"/>
      <c r="AA6" s="142"/>
      <c r="AB6" s="142"/>
      <c r="AC6" s="142"/>
      <c r="AD6" s="4"/>
      <c r="AE6" s="143" t="s">
        <v>8</v>
      </c>
      <c r="AF6" s="144"/>
      <c r="AG6" s="144"/>
      <c r="AH6" s="144"/>
      <c r="AI6" s="144"/>
      <c r="AJ6" s="144"/>
      <c r="AK6" s="144"/>
      <c r="AL6" s="144"/>
      <c r="AM6" s="144"/>
      <c r="AN6" s="14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1" t="s">
        <v>9</v>
      </c>
      <c r="AF7" s="132"/>
      <c r="AG7" s="132"/>
      <c r="AH7" s="132"/>
      <c r="AI7" s="132"/>
      <c r="AJ7" s="132"/>
      <c r="AK7" s="132"/>
      <c r="AL7" s="132"/>
      <c r="AM7" s="132"/>
      <c r="AN7" s="132"/>
      <c r="AO7" s="4"/>
      <c r="AP7" s="4"/>
      <c r="AQ7" s="4"/>
      <c r="AR7" s="4"/>
      <c r="AS7" s="4"/>
      <c r="AT7" s="4"/>
      <c r="AU7" s="4"/>
      <c r="AV7" s="4"/>
      <c r="AW7" s="3"/>
      <c r="AX7" s="3"/>
    </row>
    <row r="8" spans="1:50" ht="25.5" customHeight="1" x14ac:dyDescent="0.3">
      <c r="A8" s="3"/>
      <c r="B8" s="3"/>
      <c r="C8" s="13" t="s">
        <v>10</v>
      </c>
      <c r="D8" s="13"/>
      <c r="E8" s="13"/>
      <c r="F8" s="13"/>
      <c r="G8" s="13"/>
      <c r="H8" s="13"/>
      <c r="I8" s="83"/>
      <c r="J8" s="81" t="s">
        <v>11</v>
      </c>
      <c r="K8" s="118">
        <v>32</v>
      </c>
      <c r="L8" s="32" t="s">
        <v>12</v>
      </c>
      <c r="M8" s="14"/>
      <c r="N8" s="14"/>
      <c r="O8" s="14"/>
      <c r="P8" s="14"/>
      <c r="Q8" s="14"/>
      <c r="R8" s="14"/>
      <c r="S8" s="14"/>
      <c r="T8" s="14"/>
      <c r="U8" s="14"/>
      <c r="V8" s="14"/>
      <c r="W8" s="14"/>
      <c r="X8" s="14"/>
      <c r="Y8" s="14"/>
      <c r="Z8" s="14"/>
      <c r="AA8" s="14"/>
      <c r="AB8" s="14"/>
      <c r="AC8" s="14"/>
      <c r="AD8" s="14"/>
      <c r="AE8" s="136" t="s">
        <v>13</v>
      </c>
      <c r="AF8" s="137"/>
      <c r="AG8" s="137"/>
      <c r="AH8" s="137"/>
      <c r="AI8" s="137"/>
      <c r="AJ8" s="137"/>
      <c r="AK8" s="137"/>
      <c r="AL8" s="137"/>
      <c r="AM8" s="137"/>
      <c r="AN8" s="137"/>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4">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3"/>
      <c r="D13" s="133"/>
      <c r="E13" s="133"/>
      <c r="F13" s="133"/>
      <c r="G13" s="133"/>
      <c r="H13" s="133"/>
      <c r="I13" s="133"/>
      <c r="J13" s="88"/>
      <c r="K13" s="134" t="s">
        <v>21</v>
      </c>
      <c r="L13" s="135"/>
      <c r="M13" s="135"/>
      <c r="N13" s="135"/>
      <c r="O13" s="135"/>
      <c r="P13" s="135"/>
      <c r="Q13" s="135"/>
      <c r="R13" s="135"/>
      <c r="S13" s="135"/>
      <c r="T13" s="135"/>
      <c r="U13" s="135"/>
      <c r="V13" s="135"/>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8" t="s">
        <v>65</v>
      </c>
      <c r="V14" s="129"/>
      <c r="W14" s="130"/>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6" t="s">
        <v>94</v>
      </c>
      <c r="C16" s="84" t="s">
        <v>95</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20" t="s">
        <v>96</v>
      </c>
      <c r="V16" s="121" t="s">
        <v>97</v>
      </c>
      <c r="W16" s="122"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7"/>
      <c r="C17" s="85" t="s">
        <v>99</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7"/>
      <c r="C18" s="86" t="s">
        <v>103</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6" t="s">
        <v>107</v>
      </c>
      <c r="C20" s="86" t="s">
        <v>108</v>
      </c>
      <c r="D20" s="19">
        <v>30</v>
      </c>
      <c r="E20" s="19">
        <v>1</v>
      </c>
      <c r="F20" s="19"/>
      <c r="G20" s="19">
        <v>5</v>
      </c>
      <c r="H20" s="19"/>
      <c r="I20" s="19"/>
      <c r="J20" s="19">
        <v>0</v>
      </c>
      <c r="K20" s="89">
        <f>(($D20/150)*($K$9))-J20</f>
        <v>148.47999999999999</v>
      </c>
      <c r="L20" s="90">
        <v>60</v>
      </c>
      <c r="M20" s="90"/>
      <c r="N20" s="90"/>
      <c r="O20" s="90"/>
      <c r="P20" s="90"/>
      <c r="Q20" s="90"/>
      <c r="R20" s="90"/>
      <c r="S20" s="90">
        <f t="shared" ref="S20:S22" si="0">(K20-(SUM(L20:R20)))/2</f>
        <v>44.239999999999995</v>
      </c>
      <c r="T20" s="91">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6"/>
      <c r="C21" s="86" t="s">
        <v>113</v>
      </c>
      <c r="D21" s="19">
        <v>30</v>
      </c>
      <c r="E21" s="19">
        <v>1</v>
      </c>
      <c r="F21" s="19"/>
      <c r="G21" s="19">
        <v>7</v>
      </c>
      <c r="H21" s="19"/>
      <c r="I21" s="19"/>
      <c r="J21" s="19">
        <v>0</v>
      </c>
      <c r="K21" s="89">
        <f>(($D21/150)*($K$9))-J21</f>
        <v>148.47999999999999</v>
      </c>
      <c r="L21" s="90">
        <v>48</v>
      </c>
      <c r="M21" s="90"/>
      <c r="N21" s="90"/>
      <c r="O21" s="90"/>
      <c r="P21" s="90"/>
      <c r="Q21" s="90"/>
      <c r="R21" s="90"/>
      <c r="S21" s="90">
        <f t="shared" si="0"/>
        <v>50.239999999999995</v>
      </c>
      <c r="T21" s="91">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6"/>
      <c r="C22" s="86" t="s">
        <v>116</v>
      </c>
      <c r="D22" s="19">
        <v>15</v>
      </c>
      <c r="E22" s="19">
        <v>1</v>
      </c>
      <c r="F22" s="19"/>
      <c r="G22" s="19">
        <v>9</v>
      </c>
      <c r="H22" s="19"/>
      <c r="I22" s="19"/>
      <c r="J22" s="19">
        <v>0</v>
      </c>
      <c r="K22" s="89">
        <f>(($D22/150)*($K$9))-J22</f>
        <v>74.239999999999995</v>
      </c>
      <c r="L22" s="90"/>
      <c r="M22" s="90"/>
      <c r="N22" s="90"/>
      <c r="O22" s="90">
        <v>48</v>
      </c>
      <c r="P22" s="90"/>
      <c r="Q22" s="90"/>
      <c r="R22" s="90"/>
      <c r="S22" s="90">
        <f t="shared" si="0"/>
        <v>13.119999999999997</v>
      </c>
      <c r="T22" s="91">
        <f t="shared" si="1"/>
        <v>13.119999999999997</v>
      </c>
      <c r="U22" s="123" t="s">
        <v>117</v>
      </c>
      <c r="V22" s="123" t="s">
        <v>118</v>
      </c>
      <c r="W22" s="123" t="s">
        <v>119</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7"/>
      <c r="D23" s="20"/>
      <c r="E23" s="20"/>
      <c r="F23" s="20"/>
      <c r="G23" s="20"/>
      <c r="H23" s="20"/>
      <c r="I23" s="20"/>
      <c r="J23" s="20"/>
      <c r="K23" s="92"/>
      <c r="L23" s="92"/>
      <c r="M23" s="92"/>
      <c r="N23" s="92"/>
      <c r="O23" s="92"/>
      <c r="P23" s="92"/>
      <c r="Q23" s="92"/>
      <c r="R23" s="92"/>
      <c r="S23" s="92"/>
      <c r="T23" s="93"/>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5"/>
      <c r="C24" s="86" t="s">
        <v>120</v>
      </c>
      <c r="D24" s="19">
        <v>30</v>
      </c>
      <c r="E24" s="19">
        <v>2</v>
      </c>
      <c r="F24" s="19"/>
      <c r="G24" s="19">
        <v>6</v>
      </c>
      <c r="H24" s="19"/>
      <c r="I24" s="19"/>
      <c r="J24" s="19">
        <v>0</v>
      </c>
      <c r="K24" s="89">
        <f>(($D24/150)*($K$9))-J24</f>
        <v>148.47999999999999</v>
      </c>
      <c r="L24" s="90">
        <v>48</v>
      </c>
      <c r="M24" s="90"/>
      <c r="N24" s="90"/>
      <c r="O24" s="90"/>
      <c r="P24" s="90"/>
      <c r="Q24" s="90"/>
      <c r="R24" s="90"/>
      <c r="S24" s="90">
        <f t="shared" ref="S24" si="2">(K24-(SUM(L24:R24)))/2</f>
        <v>50.239999999999995</v>
      </c>
      <c r="T24" s="91">
        <f t="shared" ref="T24" si="3">(K24-(SUM(L24:R24)))/2</f>
        <v>50.239999999999995</v>
      </c>
      <c r="U24" s="39" t="s">
        <v>121</v>
      </c>
      <c r="V24" s="40" t="s">
        <v>122</v>
      </c>
      <c r="W24" s="41" t="s">
        <v>123</v>
      </c>
      <c r="X24" s="70"/>
      <c r="Y24" s="74"/>
      <c r="Z24" s="76"/>
      <c r="AA24" s="80"/>
      <c r="AB24" s="74"/>
      <c r="AC24" s="76"/>
      <c r="AD24" s="74"/>
      <c r="AE24" s="77"/>
      <c r="AF24" s="80"/>
      <c r="AG24" s="74"/>
      <c r="AH24" s="77"/>
      <c r="AI24" s="77"/>
      <c r="AJ24" s="74"/>
      <c r="AK24" s="76"/>
      <c r="AL24" s="77"/>
      <c r="AM24" s="74"/>
      <c r="AN24" s="74"/>
      <c r="AO24" s="74"/>
      <c r="AP24" s="76"/>
      <c r="AQ24" s="80"/>
      <c r="AR24" s="80"/>
      <c r="AS24" s="76"/>
      <c r="AT24" s="80"/>
      <c r="AU24" s="76"/>
      <c r="AV24" s="80"/>
      <c r="AW24" s="3"/>
      <c r="AX24" s="3"/>
    </row>
    <row r="25" spans="1:50" ht="54" customHeight="1" x14ac:dyDescent="0.25">
      <c r="A25" s="3"/>
      <c r="B25" s="3"/>
      <c r="C25" s="17"/>
      <c r="D25" s="18"/>
      <c r="E25" s="18"/>
      <c r="F25" s="18"/>
      <c r="G25" s="18"/>
      <c r="H25" s="18"/>
      <c r="I25" s="18"/>
      <c r="J25" s="48">
        <f>SUM(J16:J24)</f>
        <v>0</v>
      </c>
      <c r="K25" s="94">
        <f t="shared" ref="K25:T25" si="4">(SUM(K16:K24))-K$17</f>
        <v>816.64</v>
      </c>
      <c r="L25" s="94">
        <f t="shared" si="4"/>
        <v>156</v>
      </c>
      <c r="M25" s="94">
        <f t="shared" si="4"/>
        <v>0</v>
      </c>
      <c r="N25" s="94">
        <f t="shared" si="4"/>
        <v>0</v>
      </c>
      <c r="O25" s="94">
        <f t="shared" si="4"/>
        <v>98</v>
      </c>
      <c r="P25" s="94">
        <f t="shared" si="4"/>
        <v>0</v>
      </c>
      <c r="Q25" s="94">
        <f t="shared" si="4"/>
        <v>0</v>
      </c>
      <c r="R25" s="94">
        <f t="shared" si="4"/>
        <v>0</v>
      </c>
      <c r="S25" s="94">
        <f t="shared" si="4"/>
        <v>281.32</v>
      </c>
      <c r="T25" s="94">
        <f t="shared" si="4"/>
        <v>281.32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7"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56">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Plan-Template'!J25</f>
        <v>0</v>
      </c>
      <c r="G5" s="3"/>
      <c r="H5" s="3"/>
      <c r="I5" s="3"/>
      <c r="J5" s="3"/>
      <c r="K5" s="52"/>
      <c r="L5" s="53" t="str">
        <f t="shared" si="0"/>
        <v>Time during working day to focus on assessment preparation</v>
      </c>
      <c r="M5" s="53">
        <f t="shared" si="0"/>
        <v>281.32</v>
      </c>
      <c r="N5" s="53"/>
      <c r="O5" s="53"/>
    </row>
    <row r="6" spans="1:15" ht="15.75" x14ac:dyDescent="0.25">
      <c r="A6" s="3"/>
      <c r="B6" s="116" t="s">
        <v>131</v>
      </c>
      <c r="C6" s="5"/>
      <c r="D6" s="5"/>
      <c r="E6" s="3"/>
      <c r="F6" s="156">
        <f>F4-F5</f>
        <v>816.6400000000001</v>
      </c>
      <c r="G6" s="3"/>
      <c r="H6" s="3"/>
      <c r="I6" s="3"/>
      <c r="J6" s="3"/>
      <c r="K6" s="52"/>
      <c r="L6" s="53" t="str">
        <f t="shared" si="0"/>
        <v>Employer-led Training activities (including experiential and project based learning)</v>
      </c>
      <c r="M6" s="53">
        <f t="shared" si="0"/>
        <v>281.32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5" t="s">
        <v>56</v>
      </c>
      <c r="C8" s="145"/>
      <c r="D8" s="145"/>
      <c r="E8" s="145"/>
      <c r="F8" s="51">
        <f>'Training Plan-Template'!L25</f>
        <v>156</v>
      </c>
      <c r="G8" s="50"/>
      <c r="H8" s="49" t="s">
        <v>132</v>
      </c>
      <c r="I8" s="51">
        <f>'Training Plan-Template'!R25</f>
        <v>0</v>
      </c>
      <c r="J8" s="3"/>
      <c r="K8" s="52"/>
      <c r="L8" s="53"/>
      <c r="M8" s="53"/>
      <c r="N8" s="53"/>
      <c r="O8" s="53"/>
    </row>
    <row r="9" spans="1:15" ht="21" customHeight="1" x14ac:dyDescent="0.25">
      <c r="A9" s="3"/>
      <c r="B9" s="145" t="s">
        <v>59</v>
      </c>
      <c r="C9" s="146"/>
      <c r="D9" s="146"/>
      <c r="E9" s="146"/>
      <c r="F9" s="51">
        <f>'Training Plan-Template'!O25</f>
        <v>98</v>
      </c>
      <c r="G9" s="50"/>
      <c r="H9" s="49" t="s">
        <v>63</v>
      </c>
      <c r="I9" s="51">
        <f>'Training Plan-Template'!S25</f>
        <v>281.32</v>
      </c>
      <c r="J9" s="3"/>
      <c r="K9" s="52"/>
      <c r="L9" s="54"/>
      <c r="M9" s="53"/>
      <c r="N9" s="53"/>
      <c r="O9" s="53"/>
    </row>
    <row r="10" spans="1:15" ht="21" customHeight="1" x14ac:dyDescent="0.25">
      <c r="A10" s="3"/>
      <c r="B10" s="145"/>
      <c r="C10" s="146"/>
      <c r="D10" s="146"/>
      <c r="E10" s="146"/>
      <c r="F10" s="3"/>
      <c r="G10" s="50"/>
      <c r="H10" s="49" t="s">
        <v>64</v>
      </c>
      <c r="I10" s="51">
        <f>'Training Plan-Template'!T25</f>
        <v>281.32</v>
      </c>
      <c r="J10" s="3"/>
      <c r="K10" s="52"/>
      <c r="L10" s="53"/>
      <c r="M10" s="53"/>
      <c r="N10" s="53"/>
      <c r="O10" s="53"/>
    </row>
    <row r="11" spans="1:15" ht="21" customHeight="1" x14ac:dyDescent="0.25">
      <c r="A11" s="3"/>
      <c r="B11" s="145"/>
      <c r="C11" s="146"/>
      <c r="D11" s="146"/>
      <c r="E11" s="146"/>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52" t="str">
        <f>'Training Plan-Template'!D2</f>
        <v>Advanced Clinical Practitioner</v>
      </c>
      <c r="C1" s="152"/>
      <c r="D1" s="152"/>
      <c r="E1" s="152"/>
      <c r="F1" s="152"/>
      <c r="G1" s="152"/>
      <c r="H1" s="152"/>
      <c r="I1" s="95"/>
    </row>
    <row r="2" spans="1:10" ht="21" x14ac:dyDescent="0.25">
      <c r="A2" s="95"/>
      <c r="B2" s="152" t="str">
        <f>'Training Plan-Template'!K6</f>
        <v>MSc Advanced Clinical Practice</v>
      </c>
      <c r="C2" s="152"/>
      <c r="D2" s="152"/>
      <c r="E2" s="152"/>
      <c r="F2" s="152"/>
      <c r="G2" s="152"/>
      <c r="H2" s="152"/>
      <c r="I2" s="95"/>
    </row>
    <row r="3" spans="1:10" ht="137.25" customHeight="1" x14ac:dyDescent="0.25">
      <c r="A3" s="151"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1"/>
      <c r="C3" s="151"/>
      <c r="D3" s="151"/>
      <c r="E3" s="151"/>
      <c r="F3" s="151"/>
      <c r="G3" s="151"/>
      <c r="H3" s="151"/>
      <c r="I3" s="95"/>
    </row>
    <row r="4" spans="1:10" s="56" customFormat="1" ht="69" customHeight="1" x14ac:dyDescent="0.25">
      <c r="A4" s="119"/>
      <c r="B4" s="150" t="s">
        <v>134</v>
      </c>
      <c r="C4" s="150"/>
      <c r="D4" s="150"/>
      <c r="E4" s="150"/>
      <c r="F4" s="150"/>
      <c r="G4" s="150"/>
      <c r="H4" s="150"/>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53" t="str">
        <f>'Training Plan-Template'!B16</f>
        <v>Core Modules</v>
      </c>
      <c r="C6" s="154"/>
      <c r="D6" s="154"/>
      <c r="E6" s="154"/>
      <c r="F6" s="154"/>
      <c r="G6" s="154"/>
      <c r="H6" s="155"/>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7" t="str">
        <f>'Training Plan-Template'!B20</f>
        <v>Elective Core Modules</v>
      </c>
      <c r="C10" s="148"/>
      <c r="D10" s="148"/>
      <c r="E10" s="148"/>
      <c r="F10" s="148"/>
      <c r="G10" s="148"/>
      <c r="H10" s="149"/>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0">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100">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47" t="e">
        <f>'Training Plan-Template'!#REF!</f>
        <v>#REF!</v>
      </c>
      <c r="C25" s="148"/>
      <c r="D25" s="148"/>
      <c r="E25" s="148"/>
      <c r="F25" s="148"/>
      <c r="G25" s="148"/>
      <c r="H25" s="149"/>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Plan-Template'!E24</f>
        <v>2</v>
      </c>
      <c r="D42" s="100">
        <f>'Training Plan-Template'!G24</f>
        <v>6</v>
      </c>
      <c r="E42" s="100">
        <f>'Training Plan-Template'!D24</f>
        <v>30</v>
      </c>
      <c r="F42" s="101" t="str">
        <f>'Training Plan-Template'!U24</f>
        <v>Exposure to critically unwell patients in order to formulate and develop strategies to enable clinical management</v>
      </c>
      <c r="G42" s="101" t="str">
        <f>'Training Plan-Template'!V24</f>
        <v>Provide knowledge and expertise in managing deteriorating unwell patients benchmarked against current clinical strategies and protocols linked to best evidence and practice</v>
      </c>
      <c r="H42" s="102" t="str">
        <f>'Training Plan-Template'!W24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